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BAD" lockStructure="1"/>
  <bookViews>
    <workbookView xWindow="480" yWindow="90" windowWidth="27795" windowHeight="15075"/>
  </bookViews>
  <sheets>
    <sheet name="Benefits Calculator" sheetId="1" r:id="rId1"/>
    <sheet name="Rates" sheetId="3" r:id="rId2"/>
  </sheets>
  <definedNames>
    <definedName name="_xlnm.Print_Area" localSheetId="0">'Benefits Calculator'!$B$1:$I$37</definedName>
  </definedNames>
  <calcPr calcId="145621"/>
</workbook>
</file>

<file path=xl/calcChain.xml><?xml version="1.0" encoding="utf-8"?>
<calcChain xmlns="http://schemas.openxmlformats.org/spreadsheetml/2006/main">
  <c r="E17" i="1" l="1"/>
  <c r="D17" i="1" l="1"/>
  <c r="B17" i="1" l="1"/>
  <c r="C17" i="1"/>
  <c r="G25" i="1" l="1"/>
  <c r="H25" i="1" s="1"/>
  <c r="F17" i="1"/>
  <c r="G17" i="1" l="1"/>
  <c r="H17" i="1" l="1"/>
  <c r="I17" i="1"/>
  <c r="B31" i="1" l="1"/>
  <c r="E31" i="1"/>
  <c r="D31" i="1"/>
  <c r="C31" i="1"/>
  <c r="F31" i="1" l="1"/>
</calcChain>
</file>

<file path=xl/sharedStrings.xml><?xml version="1.0" encoding="utf-8"?>
<sst xmlns="http://schemas.openxmlformats.org/spreadsheetml/2006/main" count="53" uniqueCount="44">
  <si>
    <t>Total %</t>
  </si>
  <si>
    <t>FTE</t>
  </si>
  <si>
    <t>Total</t>
  </si>
  <si>
    <t>Medicare</t>
  </si>
  <si>
    <t>Benefits</t>
  </si>
  <si>
    <t>Social Security</t>
  </si>
  <si>
    <t>E&amp;G</t>
  </si>
  <si>
    <t>Aux</t>
  </si>
  <si>
    <t>Local</t>
  </si>
  <si>
    <t>Contribution</t>
  </si>
  <si>
    <t>State Life</t>
  </si>
  <si>
    <t>Health</t>
  </si>
  <si>
    <t>Individual</t>
  </si>
  <si>
    <t>THIS IS ONLY AN ESTIMATE</t>
  </si>
  <si>
    <t>Unknown</t>
  </si>
  <si>
    <t>Fiscal Year 2014-2015</t>
  </si>
  <si>
    <t>Budgeting for Salary and Benefits - Faculty/A&amp;P/USPS</t>
  </si>
  <si>
    <t>Annualized Salary and Benefits Calculation for 1.0 FTE:</t>
  </si>
  <si>
    <t>Annualized Salary</t>
  </si>
  <si>
    <t>Health Coverage</t>
  </si>
  <si>
    <t>Salary + Benefits</t>
  </si>
  <si>
    <r>
      <rPr>
        <b/>
        <u/>
        <sz val="11"/>
        <color theme="1"/>
        <rFont val="Garamond"/>
        <family val="1"/>
      </rPr>
      <t>Step #1.</t>
    </r>
    <r>
      <rPr>
        <b/>
        <sz val="11"/>
        <color theme="1"/>
        <rFont val="Garamond"/>
        <family val="1"/>
      </rPr>
      <t xml:space="preserve"> Enter Annualized Salary and select Retirement Plan and Health Coverage.</t>
    </r>
  </si>
  <si>
    <t>Retirement</t>
  </si>
  <si>
    <t xml:space="preserve">Benefits as a </t>
  </si>
  <si>
    <t>% of Salary</t>
  </si>
  <si>
    <t>Annualized Total Salary and Benefits by Funding Source:</t>
  </si>
  <si>
    <t>Description</t>
  </si>
  <si>
    <t>Rate</t>
  </si>
  <si>
    <t>Effective Date</t>
  </si>
  <si>
    <t>FICA</t>
  </si>
  <si>
    <t>Note:  As of 1/1/2014, the maximum salary on which Social Security can be charged is $117,000.</t>
  </si>
  <si>
    <t>Spouse</t>
  </si>
  <si>
    <t>Benefits rates are the most current available.  For effective dates, see the Rates tab.</t>
  </si>
  <si>
    <t>Retirement Plan*</t>
  </si>
  <si>
    <t>C&amp;G**</t>
  </si>
  <si>
    <t>** Includes additional calculation for Terminal Leave Assessment at 1.8%</t>
  </si>
  <si>
    <t>* Faculty and A&amp;P employees are eligible for all retirement plans. USPS employees are only eligible for FRS.</t>
  </si>
  <si>
    <t>A&amp;P/Faculty - FRS</t>
  </si>
  <si>
    <t>A&amp;P/Faculty - ORP</t>
  </si>
  <si>
    <t>USPS - FRS</t>
  </si>
  <si>
    <r>
      <rPr>
        <b/>
        <u/>
        <sz val="11"/>
        <color theme="1"/>
        <rFont val="Garamond"/>
        <family val="1"/>
      </rPr>
      <t>Step #2.</t>
    </r>
    <r>
      <rPr>
        <b/>
        <sz val="11"/>
        <color theme="1"/>
        <rFont val="Garamond"/>
        <family val="1"/>
      </rPr>
      <t xml:space="preserve"> Adjust FTE for positions less than 1.0 FTE. Indicate funding source(s).</t>
    </r>
  </si>
  <si>
    <t>Please note that additional fringe benefits may be applicable. Click here for more information on Budgeting for Salary and Benefits.</t>
  </si>
  <si>
    <t>Family or Unknown</t>
  </si>
  <si>
    <t>C&amp;G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</si>
</sst>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0_);\(0.00\)"/>
    <numFmt numFmtId="166" formatCode="&quot;$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Garamond"/>
      <family val="1"/>
    </font>
    <font>
      <b/>
      <sz val="14"/>
      <name val="Garamond"/>
      <family val="1"/>
    </font>
    <font>
      <sz val="10"/>
      <name val="Garamond"/>
      <family val="1"/>
    </font>
    <font>
      <sz val="11"/>
      <color theme="1"/>
      <name val="Garamond"/>
      <family val="1"/>
    </font>
    <font>
      <b/>
      <i/>
      <sz val="11"/>
      <name val="Garamond"/>
      <family val="1"/>
    </font>
    <font>
      <sz val="11"/>
      <name val="Garamond"/>
      <family val="1"/>
    </font>
    <font>
      <b/>
      <i/>
      <u/>
      <sz val="10"/>
      <color indexed="10"/>
      <name val="Garamond"/>
      <family val="1"/>
    </font>
    <font>
      <b/>
      <sz val="10"/>
      <color indexed="10"/>
      <name val="Garamond"/>
      <family val="1"/>
    </font>
    <font>
      <b/>
      <sz val="11"/>
      <name val="Garamond"/>
      <family val="1"/>
    </font>
    <font>
      <i/>
      <sz val="10"/>
      <name val="Garamond"/>
      <family val="1"/>
    </font>
    <font>
      <b/>
      <sz val="11"/>
      <color rgb="FFFF0000"/>
      <name val="Garamond"/>
      <family val="1"/>
    </font>
    <font>
      <b/>
      <sz val="14"/>
      <color rgb="FFFF0000"/>
      <name val="Garamond"/>
      <family val="1"/>
    </font>
    <font>
      <b/>
      <sz val="11"/>
      <color theme="1"/>
      <name val="Garamond"/>
      <family val="1"/>
    </font>
    <font>
      <b/>
      <u/>
      <sz val="11"/>
      <color theme="1"/>
      <name val="Garamond"/>
      <family val="1"/>
    </font>
    <font>
      <b/>
      <i/>
      <sz val="11"/>
      <color rgb="FFFF0000"/>
      <name val="Garamond"/>
      <family val="1"/>
    </font>
    <font>
      <b/>
      <u/>
      <sz val="11"/>
      <name val="Garamond"/>
      <family val="1"/>
    </font>
    <font>
      <sz val="10"/>
      <color theme="1"/>
      <name val="Garamond"/>
      <family val="1"/>
    </font>
    <font>
      <u/>
      <sz val="11"/>
      <color theme="10"/>
      <name val="Calibri"/>
      <family val="2"/>
      <scheme val="minor"/>
    </font>
    <font>
      <u/>
      <sz val="9"/>
      <color theme="10"/>
      <name val="Garamond"/>
      <family val="1"/>
    </font>
    <font>
      <b/>
      <sz val="16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73">
    <xf numFmtId="0" fontId="0" fillId="0" borderId="0" xfId="0"/>
    <xf numFmtId="0" fontId="6" fillId="0" borderId="0" xfId="0" applyNumberFormat="1" applyFont="1" applyFill="1" applyBorder="1" applyAlignment="1" applyProtection="1"/>
    <xf numFmtId="0" fontId="7" fillId="0" borderId="0" xfId="0" applyFont="1"/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indent="1"/>
    </xf>
    <xf numFmtId="0" fontId="11" fillId="0" borderId="0" xfId="0" applyNumberFormat="1" applyFont="1" applyFill="1" applyBorder="1" applyAlignment="1" applyProtection="1">
      <alignment horizontal="left" indent="1"/>
    </xf>
    <xf numFmtId="164" fontId="6" fillId="0" borderId="0" xfId="0" applyNumberFormat="1" applyFont="1" applyFill="1" applyBorder="1" applyAlignment="1" applyProtection="1"/>
    <xf numFmtId="10" fontId="6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3" fontId="6" fillId="0" borderId="0" xfId="0" applyNumberFormat="1" applyFont="1" applyFill="1" applyBorder="1" applyAlignment="1" applyProtection="1"/>
    <xf numFmtId="0" fontId="7" fillId="0" borderId="0" xfId="0" applyFont="1" applyBorder="1"/>
    <xf numFmtId="49" fontId="6" fillId="0" borderId="0" xfId="0" applyNumberFormat="1" applyFont="1" applyFill="1" applyBorder="1" applyAlignment="1" applyProtection="1"/>
    <xf numFmtId="10" fontId="7" fillId="0" borderId="0" xfId="0" applyNumberFormat="1" applyFont="1" applyBorder="1"/>
    <xf numFmtId="10" fontId="9" fillId="0" borderId="0" xfId="0" applyNumberFormat="1" applyFont="1" applyFill="1" applyBorder="1" applyAlignment="1" applyProtection="1"/>
    <xf numFmtId="0" fontId="14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/>
    <xf numFmtId="0" fontId="8" fillId="2" borderId="0" xfId="0" applyNumberFormat="1" applyFont="1" applyFill="1" applyBorder="1" applyAlignment="1" applyProtection="1"/>
    <xf numFmtId="0" fontId="9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/>
    <xf numFmtId="37" fontId="6" fillId="2" borderId="0" xfId="0" applyNumberFormat="1" applyFont="1" applyFill="1" applyBorder="1" applyAlignment="1" applyProtection="1">
      <alignment horizontal="center"/>
      <protection locked="0"/>
    </xf>
    <xf numFmtId="165" fontId="6" fillId="2" borderId="0" xfId="0" applyNumberFormat="1" applyFont="1" applyFill="1" applyBorder="1" applyAlignment="1" applyProtection="1">
      <alignment horizontal="center"/>
      <protection locked="0"/>
    </xf>
    <xf numFmtId="10" fontId="6" fillId="2" borderId="0" xfId="0" applyNumberFormat="1" applyFont="1" applyFill="1" applyBorder="1" applyAlignment="1" applyProtection="1"/>
    <xf numFmtId="0" fontId="13" fillId="2" borderId="0" xfId="0" applyNumberFormat="1" applyFont="1" applyFill="1" applyBorder="1" applyAlignment="1" applyProtection="1"/>
    <xf numFmtId="164" fontId="6" fillId="2" borderId="0" xfId="0" applyNumberFormat="1" applyFont="1" applyFill="1" applyBorder="1" applyAlignment="1" applyProtection="1"/>
    <xf numFmtId="43" fontId="6" fillId="2" borderId="0" xfId="0" applyNumberFormat="1" applyFont="1" applyFill="1" applyBorder="1" applyAlignment="1" applyProtection="1"/>
    <xf numFmtId="0" fontId="4" fillId="2" borderId="1" xfId="0" applyNumberFormat="1" applyFont="1" applyFill="1" applyBorder="1" applyAlignment="1" applyProtection="1">
      <alignment horizontal="center"/>
    </xf>
    <xf numFmtId="0" fontId="4" fillId="2" borderId="2" xfId="0" applyNumberFormat="1" applyFont="1" applyFill="1" applyBorder="1" applyAlignment="1" applyProtection="1">
      <alignment horizontal="center"/>
    </xf>
    <xf numFmtId="0" fontId="16" fillId="2" borderId="0" xfId="0" applyFont="1" applyFill="1" applyAlignment="1">
      <alignment horizontal="left"/>
    </xf>
    <xf numFmtId="2" fontId="6" fillId="2" borderId="0" xfId="0" applyNumberFormat="1" applyFont="1" applyFill="1" applyBorder="1" applyAlignment="1" applyProtection="1"/>
    <xf numFmtId="3" fontId="6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>
      <alignment horizontal="left"/>
    </xf>
    <xf numFmtId="166" fontId="6" fillId="2" borderId="2" xfId="0" applyNumberFormat="1" applyFont="1" applyFill="1" applyBorder="1" applyAlignment="1" applyProtection="1">
      <alignment horizontal="center"/>
    </xf>
    <xf numFmtId="9" fontId="6" fillId="2" borderId="2" xfId="5" applyFont="1" applyFill="1" applyBorder="1" applyAlignment="1" applyProtection="1">
      <alignment horizontal="center"/>
    </xf>
    <xf numFmtId="0" fontId="18" fillId="2" borderId="0" xfId="0" applyFont="1" applyFill="1"/>
    <xf numFmtId="49" fontId="9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 indent="1"/>
    </xf>
    <xf numFmtId="49" fontId="8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/>
    <xf numFmtId="0" fontId="7" fillId="0" borderId="0" xfId="0" applyFont="1" applyBorder="1" applyAlignment="1">
      <alignment horizontal="left" indent="1"/>
    </xf>
    <xf numFmtId="166" fontId="9" fillId="0" borderId="0" xfId="1" applyNumberFormat="1" applyFont="1" applyFill="1" applyBorder="1" applyAlignment="1" applyProtection="1"/>
    <xf numFmtId="166" fontId="7" fillId="0" borderId="0" xfId="1" applyNumberFormat="1" applyFont="1" applyBorder="1"/>
    <xf numFmtId="14" fontId="9" fillId="0" borderId="0" xfId="1" applyNumberFormat="1" applyFont="1" applyFill="1" applyBorder="1" applyAlignment="1" applyProtection="1"/>
    <xf numFmtId="49" fontId="19" fillId="0" borderId="0" xfId="0" applyNumberFormat="1" applyFont="1" applyFill="1" applyBorder="1" applyAlignment="1" applyProtection="1">
      <alignment horizontal="center" wrapText="1"/>
    </xf>
    <xf numFmtId="10" fontId="9" fillId="0" borderId="0" xfId="0" applyNumberFormat="1" applyFont="1" applyFill="1" applyBorder="1" applyAlignment="1" applyProtection="1">
      <alignment horizontal="center"/>
    </xf>
    <xf numFmtId="164" fontId="4" fillId="2" borderId="3" xfId="0" applyNumberFormat="1" applyFont="1" applyFill="1" applyBorder="1" applyAlignment="1" applyProtection="1">
      <alignment horizontal="center"/>
    </xf>
    <xf numFmtId="165" fontId="6" fillId="3" borderId="3" xfId="0" applyNumberFormat="1" applyFont="1" applyFill="1" applyBorder="1" applyAlignment="1" applyProtection="1">
      <alignment horizontal="center"/>
      <protection locked="0"/>
    </xf>
    <xf numFmtId="49" fontId="4" fillId="2" borderId="3" xfId="0" applyNumberFormat="1" applyFont="1" applyFill="1" applyBorder="1" applyAlignment="1" applyProtection="1">
      <alignment horizontal="center"/>
    </xf>
    <xf numFmtId="10" fontId="6" fillId="3" borderId="3" xfId="0" applyNumberFormat="1" applyFont="1" applyFill="1" applyBorder="1" applyAlignment="1" applyProtection="1">
      <alignment horizontal="center"/>
      <protection locked="0"/>
    </xf>
    <xf numFmtId="10" fontId="6" fillId="2" borderId="3" xfId="0" applyNumberFormat="1" applyFont="1" applyFill="1" applyBorder="1" applyAlignment="1" applyProtection="1">
      <alignment horizontal="center"/>
    </xf>
    <xf numFmtId="166" fontId="6" fillId="3" borderId="3" xfId="0" applyNumberFormat="1" applyFont="1" applyFill="1" applyBorder="1" applyAlignment="1" applyProtection="1">
      <alignment horizontal="center"/>
      <protection locked="0"/>
    </xf>
    <xf numFmtId="0" fontId="5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/>
    <xf numFmtId="0" fontId="15" fillId="2" borderId="0" xfId="0" applyNumberFormat="1" applyFont="1" applyFill="1" applyBorder="1" applyAlignment="1" applyProtection="1"/>
    <xf numFmtId="0" fontId="16" fillId="2" borderId="0" xfId="0" applyFont="1" applyFill="1" applyAlignment="1"/>
    <xf numFmtId="166" fontId="6" fillId="2" borderId="0" xfId="0" applyNumberFormat="1" applyFont="1" applyFill="1" applyBorder="1" applyAlignment="1" applyProtection="1">
      <alignment horizontal="center"/>
    </xf>
    <xf numFmtId="9" fontId="6" fillId="2" borderId="0" xfId="5" applyFont="1" applyFill="1" applyBorder="1" applyAlignment="1" applyProtection="1">
      <alignment horizontal="center"/>
    </xf>
    <xf numFmtId="10" fontId="6" fillId="2" borderId="0" xfId="0" applyNumberFormat="1" applyFont="1" applyFill="1" applyBorder="1" applyAlignment="1" applyProtection="1">
      <alignment horizontal="center"/>
    </xf>
    <xf numFmtId="166" fontId="6" fillId="2" borderId="0" xfId="0" applyNumberFormat="1" applyFont="1" applyFill="1" applyBorder="1" applyAlignment="1" applyProtection="1">
      <alignment horizontal="center"/>
      <protection locked="0"/>
    </xf>
    <xf numFmtId="10" fontId="6" fillId="2" borderId="0" xfId="0" applyNumberFormat="1" applyFont="1" applyFill="1" applyBorder="1" applyAlignment="1" applyProtection="1">
      <alignment horizontal="center"/>
      <protection locked="0"/>
    </xf>
    <xf numFmtId="0" fontId="22" fillId="2" borderId="0" xfId="6" applyFont="1" applyFill="1"/>
    <xf numFmtId="0" fontId="20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23" fillId="2" borderId="0" xfId="0" applyNumberFormat="1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16" fillId="2" borderId="0" xfId="0" applyFont="1" applyFill="1" applyAlignment="1">
      <alignment horizontal="left"/>
    </xf>
    <xf numFmtId="0" fontId="12" fillId="2" borderId="0" xfId="0" applyNumberFormat="1" applyFont="1" applyFill="1" applyBorder="1" applyAlignment="1" applyProtection="1">
      <alignment horizontal="left"/>
    </xf>
    <xf numFmtId="0" fontId="15" fillId="2" borderId="0" xfId="0" applyNumberFormat="1" applyFont="1" applyFill="1" applyBorder="1" applyAlignment="1" applyProtection="1">
      <alignment horizontal="center"/>
    </xf>
    <xf numFmtId="166" fontId="6" fillId="2" borderId="0" xfId="0" applyNumberFormat="1" applyFont="1" applyFill="1" applyBorder="1" applyAlignment="1" applyProtection="1">
      <alignment horizontal="left"/>
    </xf>
  </cellXfs>
  <cellStyles count="7">
    <cellStyle name="Comma" xfId="1" builtinId="3"/>
    <cellStyle name="Comma 2" xfId="3"/>
    <cellStyle name="Hyperlink" xfId="6" builtinId="8"/>
    <cellStyle name="Normal" xfId="0" builtinId="0"/>
    <cellStyle name="Normal 2" xfId="2"/>
    <cellStyle name="Percent" xfId="5" builtinId="5"/>
    <cellStyle name="Percent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udget.fsu.edu/Positions-Rate/Estimating-Fringe-Benefits-2013-1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showGridLines="0" showRowColHeaders="0" tabSelected="1" zoomScaleNormal="100" workbookViewId="0">
      <selection activeCell="B1" sqref="B1:I1"/>
    </sheetView>
  </sheetViews>
  <sheetFormatPr defaultColWidth="0" defaultRowHeight="15" zeroHeight="1" x14ac:dyDescent="0.25"/>
  <cols>
    <col min="1" max="1" width="3" style="18" customWidth="1"/>
    <col min="2" max="2" width="16.85546875" style="2" bestFit="1" customWidth="1"/>
    <col min="3" max="3" width="16.28515625" style="2" bestFit="1" customWidth="1"/>
    <col min="4" max="4" width="15.85546875" style="2" bestFit="1" customWidth="1"/>
    <col min="5" max="5" width="7.28515625" style="2" bestFit="1" customWidth="1"/>
    <col min="6" max="6" width="11.28515625" style="2" bestFit="1" customWidth="1"/>
    <col min="7" max="7" width="8.7109375" style="2" bestFit="1" customWidth="1"/>
    <col min="8" max="8" width="14.5703125" style="2" bestFit="1" customWidth="1"/>
    <col min="9" max="9" width="11.140625" style="2" bestFit="1" customWidth="1"/>
    <col min="10" max="10" width="0.42578125" style="2" customWidth="1"/>
    <col min="11" max="11" width="18.85546875" style="2" hidden="1" customWidth="1"/>
    <col min="12" max="18" width="15.140625" style="2" hidden="1" customWidth="1"/>
    <col min="19" max="16384" width="18.85546875" style="2" hidden="1"/>
  </cols>
  <sheetData>
    <row r="1" spans="2:18" ht="21" x14ac:dyDescent="0.35">
      <c r="B1" s="67" t="s">
        <v>16</v>
      </c>
      <c r="C1" s="67"/>
      <c r="D1" s="67"/>
      <c r="E1" s="67"/>
      <c r="F1" s="67"/>
      <c r="G1" s="67"/>
      <c r="H1" s="67"/>
      <c r="I1" s="67"/>
      <c r="J1" s="55"/>
      <c r="K1" s="55"/>
      <c r="L1" s="1"/>
      <c r="M1" s="1"/>
      <c r="N1" s="1"/>
      <c r="O1" s="1"/>
      <c r="P1" s="1"/>
      <c r="Q1" s="1"/>
      <c r="R1" s="1"/>
    </row>
    <row r="2" spans="2:18" ht="21" x14ac:dyDescent="0.35">
      <c r="B2" s="67" t="s">
        <v>15</v>
      </c>
      <c r="C2" s="67"/>
      <c r="D2" s="67"/>
      <c r="E2" s="67"/>
      <c r="F2" s="67"/>
      <c r="G2" s="67"/>
      <c r="H2" s="67"/>
      <c r="I2" s="67"/>
      <c r="J2" s="55"/>
      <c r="K2" s="55"/>
      <c r="L2" s="1"/>
      <c r="M2" s="1"/>
      <c r="N2" s="1"/>
      <c r="O2" s="1"/>
      <c r="P2" s="1"/>
      <c r="Q2" s="1"/>
      <c r="R2" s="1"/>
    </row>
    <row r="3" spans="2:18" x14ac:dyDescent="0.25">
      <c r="B3" s="68" t="s">
        <v>32</v>
      </c>
      <c r="C3" s="68"/>
      <c r="D3" s="68"/>
      <c r="E3" s="68"/>
      <c r="F3" s="68"/>
      <c r="G3" s="68"/>
      <c r="H3" s="68"/>
      <c r="I3" s="68"/>
      <c r="J3" s="56"/>
      <c r="K3" s="56"/>
      <c r="L3" s="1"/>
      <c r="M3" s="1"/>
      <c r="N3" s="1"/>
      <c r="O3" s="1"/>
      <c r="P3" s="1"/>
      <c r="Q3" s="1"/>
      <c r="R3" s="1"/>
    </row>
    <row r="4" spans="2:18" x14ac:dyDescent="0.25">
      <c r="B4" s="33"/>
      <c r="C4" s="33"/>
      <c r="D4" s="33"/>
      <c r="E4" s="33"/>
      <c r="F4" s="33"/>
      <c r="G4" s="33"/>
      <c r="H4" s="33"/>
      <c r="I4" s="33"/>
      <c r="J4" s="33"/>
      <c r="K4" s="33"/>
      <c r="L4" s="1"/>
      <c r="M4" s="1"/>
      <c r="N4" s="1"/>
      <c r="O4" s="1"/>
      <c r="P4" s="1"/>
      <c r="Q4" s="1"/>
      <c r="R4" s="1"/>
    </row>
    <row r="5" spans="2:18" ht="18.75" x14ac:dyDescent="0.3">
      <c r="B5" s="71" t="s">
        <v>13</v>
      </c>
      <c r="C5" s="71"/>
      <c r="D5" s="71"/>
      <c r="E5" s="71"/>
      <c r="F5" s="71"/>
      <c r="G5" s="71"/>
      <c r="H5" s="71"/>
      <c r="I5" s="71"/>
      <c r="J5" s="57"/>
      <c r="K5" s="57"/>
      <c r="L5" s="1"/>
      <c r="M5" s="1"/>
      <c r="N5" s="1"/>
      <c r="O5" s="1"/>
      <c r="P5" s="1"/>
      <c r="Q5" s="1"/>
      <c r="R5" s="1"/>
    </row>
    <row r="6" spans="2:18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"/>
      <c r="M6" s="1"/>
      <c r="N6" s="1"/>
      <c r="O6" s="1"/>
      <c r="P6" s="1"/>
      <c r="Q6" s="1"/>
      <c r="R6" s="1"/>
    </row>
    <row r="7" spans="2:18" x14ac:dyDescent="0.25">
      <c r="B7" s="69" t="s">
        <v>21</v>
      </c>
      <c r="C7" s="69"/>
      <c r="D7" s="69"/>
      <c r="E7" s="69"/>
      <c r="F7" s="69"/>
      <c r="G7" s="69"/>
      <c r="H7" s="69"/>
      <c r="I7" s="69"/>
      <c r="J7" s="58"/>
      <c r="K7" s="58"/>
      <c r="L7" s="1"/>
      <c r="M7" s="1"/>
      <c r="N7" s="1"/>
      <c r="O7" s="1"/>
      <c r="P7" s="1"/>
      <c r="Q7" s="1"/>
      <c r="R7" s="1"/>
    </row>
    <row r="8" spans="2:18" x14ac:dyDescent="0.25">
      <c r="B8" s="18"/>
      <c r="C8" s="19"/>
      <c r="D8" s="20"/>
      <c r="E8" s="20"/>
      <c r="F8" s="20"/>
      <c r="G8" s="20"/>
      <c r="H8" s="21"/>
      <c r="I8" s="21"/>
      <c r="J8" s="21"/>
      <c r="K8" s="21"/>
      <c r="L8" s="1"/>
      <c r="M8" s="1"/>
      <c r="N8" s="1"/>
      <c r="O8" s="1"/>
      <c r="P8" s="1"/>
      <c r="Q8" s="1"/>
      <c r="R8" s="1"/>
    </row>
    <row r="9" spans="2:18" x14ac:dyDescent="0.25">
      <c r="B9" s="49" t="s">
        <v>18</v>
      </c>
      <c r="C9" s="49" t="s">
        <v>33</v>
      </c>
      <c r="D9" s="49" t="s">
        <v>19</v>
      </c>
      <c r="E9" s="18"/>
      <c r="F9" s="18"/>
      <c r="G9" s="18"/>
      <c r="H9" s="18"/>
      <c r="I9" s="18"/>
      <c r="J9" s="18"/>
      <c r="K9" s="18"/>
      <c r="M9" s="4"/>
      <c r="N9" s="1"/>
      <c r="O9" s="1"/>
      <c r="P9" s="1"/>
      <c r="Q9" s="1"/>
      <c r="R9" s="1"/>
    </row>
    <row r="10" spans="2:18" x14ac:dyDescent="0.25">
      <c r="B10" s="54"/>
      <c r="C10" s="50"/>
      <c r="D10" s="50"/>
      <c r="E10" s="18"/>
      <c r="F10" s="18"/>
      <c r="G10" s="18"/>
      <c r="H10" s="18"/>
      <c r="I10" s="18"/>
      <c r="J10" s="18"/>
      <c r="K10" s="18"/>
      <c r="M10" s="5"/>
      <c r="N10" s="1"/>
      <c r="O10" s="1"/>
      <c r="P10" s="1"/>
      <c r="Q10" s="1"/>
      <c r="R10" s="1"/>
    </row>
    <row r="11" spans="2:18" x14ac:dyDescent="0.25">
      <c r="B11" s="62"/>
      <c r="C11" s="23"/>
      <c r="D11" s="23"/>
      <c r="E11" s="18"/>
      <c r="F11" s="18"/>
      <c r="G11" s="18"/>
      <c r="H11" s="18"/>
      <c r="I11" s="18"/>
      <c r="J11" s="18"/>
      <c r="K11" s="18"/>
      <c r="M11" s="5"/>
      <c r="N11" s="1"/>
      <c r="O11" s="1"/>
      <c r="P11" s="1"/>
      <c r="Q11" s="1"/>
      <c r="R11" s="1"/>
    </row>
    <row r="12" spans="2:18" x14ac:dyDescent="0.25">
      <c r="B12" s="22"/>
      <c r="C12" s="23"/>
      <c r="D12" s="23"/>
      <c r="E12" s="18"/>
      <c r="F12" s="18"/>
      <c r="G12" s="18"/>
      <c r="H12" s="18"/>
      <c r="I12" s="18"/>
      <c r="J12" s="18"/>
      <c r="K12" s="18"/>
      <c r="M12" s="5"/>
      <c r="N12" s="1"/>
      <c r="O12" s="1"/>
      <c r="P12" s="1"/>
      <c r="Q12" s="1"/>
      <c r="R12" s="1"/>
    </row>
    <row r="13" spans="2:18" x14ac:dyDescent="0.25">
      <c r="B13" s="70" t="s">
        <v>17</v>
      </c>
      <c r="C13" s="70"/>
      <c r="D13" s="70"/>
      <c r="E13" s="70"/>
      <c r="F13" s="70"/>
      <c r="G13" s="70"/>
      <c r="H13" s="70"/>
      <c r="I13" s="70"/>
      <c r="J13" s="35"/>
      <c r="K13" s="35"/>
      <c r="M13" s="5"/>
      <c r="N13" s="1"/>
      <c r="O13" s="1"/>
      <c r="P13" s="1"/>
      <c r="Q13" s="1"/>
      <c r="R13" s="1"/>
    </row>
    <row r="14" spans="2:18" x14ac:dyDescent="0.25">
      <c r="B14" s="21"/>
      <c r="C14" s="25"/>
      <c r="D14" s="26"/>
      <c r="E14" s="26"/>
      <c r="F14" s="27"/>
      <c r="G14" s="24"/>
      <c r="H14" s="24"/>
      <c r="I14" s="24"/>
      <c r="J14" s="24"/>
      <c r="K14" s="18"/>
      <c r="M14" s="5"/>
      <c r="N14" s="1"/>
      <c r="O14" s="1"/>
      <c r="P14" s="1"/>
      <c r="Q14" s="1"/>
      <c r="R14" s="1"/>
    </row>
    <row r="15" spans="2:18" x14ac:dyDescent="0.25">
      <c r="B15" s="28"/>
      <c r="C15" s="28"/>
      <c r="D15" s="28"/>
      <c r="E15" s="28"/>
      <c r="F15" s="28" t="s">
        <v>10</v>
      </c>
      <c r="G15" s="28" t="s">
        <v>2</v>
      </c>
      <c r="H15" s="28" t="s">
        <v>2</v>
      </c>
      <c r="I15" s="28" t="s">
        <v>23</v>
      </c>
      <c r="J15" s="18"/>
      <c r="K15" s="18"/>
      <c r="M15" s="5"/>
      <c r="N15" s="1"/>
      <c r="O15" s="1"/>
      <c r="P15" s="1"/>
      <c r="Q15" s="1"/>
      <c r="R15" s="1"/>
    </row>
    <row r="16" spans="2:18" x14ac:dyDescent="0.25">
      <c r="B16" s="29" t="s">
        <v>5</v>
      </c>
      <c r="C16" s="29" t="s">
        <v>3</v>
      </c>
      <c r="D16" s="29" t="s">
        <v>22</v>
      </c>
      <c r="E16" s="29" t="s">
        <v>11</v>
      </c>
      <c r="F16" s="29" t="s">
        <v>9</v>
      </c>
      <c r="G16" s="29" t="s">
        <v>4</v>
      </c>
      <c r="H16" s="29" t="s">
        <v>20</v>
      </c>
      <c r="I16" s="29" t="s">
        <v>24</v>
      </c>
      <c r="J16" s="18"/>
      <c r="K16" s="18"/>
      <c r="L16" s="1"/>
      <c r="M16" s="1"/>
      <c r="N16" s="1"/>
      <c r="O16" s="1"/>
      <c r="P16" s="1"/>
      <c r="Q16" s="1"/>
      <c r="R16" s="1"/>
    </row>
    <row r="17" spans="2:18" x14ac:dyDescent="0.25">
      <c r="B17" s="36">
        <f>(IF(B10&lt;=117000,(B10*Rates!B10),IF(B10&gt;117000,7254)))</f>
        <v>0</v>
      </c>
      <c r="C17" s="36">
        <f>ROUND(($B10*Rates!B11),0)</f>
        <v>0</v>
      </c>
      <c r="D17" s="36">
        <f>IF(C10="",0,IF(C10=Rates!A4,('Benefits Calculator'!B10*Rates!B4),IF(C10=Rates!A5,('Benefits Calculator'!B10*Rates!B5),IF(C10=Rates!A6,('Benefits Calculator'!B10*Rates!B6),IF(C10=Rates!A7,('Benefits Calculator'!B10*Rates!B7))))))</f>
        <v>0</v>
      </c>
      <c r="E17" s="36">
        <f>IF(D10="",0,IF(D10=Rates!A14,Rates!B14,IF(D10=Rates!A15,Rates!B15,IF(D10=Rates!A16,Rates!B16))))</f>
        <v>0</v>
      </c>
      <c r="F17" s="36">
        <f>IF(B10&gt;0,55,0)</f>
        <v>0</v>
      </c>
      <c r="G17" s="36">
        <f>SUM(B17:F17)</f>
        <v>0</v>
      </c>
      <c r="H17" s="36">
        <f>B10+G17</f>
        <v>0</v>
      </c>
      <c r="I17" s="37" t="e">
        <f>G17/B10</f>
        <v>#DIV/0!</v>
      </c>
      <c r="J17" s="18"/>
      <c r="K17" s="18"/>
      <c r="L17" s="1"/>
      <c r="M17" s="1"/>
      <c r="N17" s="1"/>
      <c r="O17" s="1"/>
      <c r="P17" s="1"/>
      <c r="Q17" s="1"/>
      <c r="R17" s="1"/>
    </row>
    <row r="18" spans="2:18" x14ac:dyDescent="0.25">
      <c r="B18" s="59"/>
      <c r="C18" s="59"/>
      <c r="D18" s="59"/>
      <c r="E18" s="59"/>
      <c r="F18" s="59"/>
      <c r="G18" s="59"/>
      <c r="H18" s="59"/>
      <c r="I18" s="60"/>
      <c r="J18" s="18"/>
      <c r="K18" s="18"/>
      <c r="L18" s="1"/>
      <c r="M18" s="1"/>
      <c r="N18" s="1"/>
      <c r="O18" s="1"/>
      <c r="P18" s="1"/>
      <c r="Q18" s="1"/>
      <c r="R18" s="1"/>
    </row>
    <row r="19" spans="2:18" x14ac:dyDescent="0.25">
      <c r="B19" s="59"/>
      <c r="C19" s="59"/>
      <c r="D19" s="59"/>
      <c r="E19" s="59"/>
      <c r="F19" s="59"/>
      <c r="G19" s="59"/>
      <c r="H19" s="59"/>
      <c r="I19" s="60"/>
      <c r="J19" s="18"/>
      <c r="K19" s="18"/>
      <c r="L19" s="1"/>
      <c r="M19" s="1"/>
      <c r="N19" s="1"/>
      <c r="O19" s="1"/>
      <c r="P19" s="1"/>
      <c r="Q19" s="1"/>
      <c r="R19" s="1"/>
    </row>
    <row r="20" spans="2:18" x14ac:dyDescent="0.2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"/>
      <c r="M20" s="1"/>
      <c r="O20" s="1"/>
      <c r="P20" s="1"/>
      <c r="Q20" s="1"/>
      <c r="R20" s="1"/>
    </row>
    <row r="21" spans="2:18" x14ac:dyDescent="0.2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7"/>
      <c r="M21" s="1"/>
      <c r="N21" s="1"/>
      <c r="O21" s="1"/>
      <c r="P21" s="1"/>
      <c r="Q21" s="1"/>
      <c r="R21" s="1"/>
    </row>
    <row r="22" spans="2:18" x14ac:dyDescent="0.25">
      <c r="B22" s="69" t="s">
        <v>40</v>
      </c>
      <c r="C22" s="69"/>
      <c r="D22" s="69"/>
      <c r="E22" s="69"/>
      <c r="F22" s="69"/>
      <c r="G22" s="69"/>
      <c r="H22" s="69"/>
      <c r="I22" s="69"/>
      <c r="J22" s="58"/>
      <c r="K22" s="58"/>
      <c r="L22" s="9"/>
      <c r="M22" s="9"/>
      <c r="N22" s="9"/>
      <c r="O22" s="10"/>
      <c r="P22" s="11"/>
    </row>
    <row r="23" spans="2:18" x14ac:dyDescent="0.2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9"/>
      <c r="M23" s="9"/>
      <c r="N23" s="9"/>
      <c r="O23" s="10"/>
      <c r="P23" s="11"/>
    </row>
    <row r="24" spans="2:18" x14ac:dyDescent="0.25">
      <c r="B24" s="49" t="s">
        <v>1</v>
      </c>
      <c r="C24" s="51" t="s">
        <v>6</v>
      </c>
      <c r="D24" s="51" t="s">
        <v>7</v>
      </c>
      <c r="E24" s="51" t="s">
        <v>43</v>
      </c>
      <c r="F24" s="49" t="s">
        <v>8</v>
      </c>
      <c r="G24" s="49" t="s">
        <v>0</v>
      </c>
      <c r="H24" s="18"/>
      <c r="I24" s="18"/>
      <c r="J24" s="18"/>
      <c r="K24" s="18"/>
    </row>
    <row r="25" spans="2:18" x14ac:dyDescent="0.25">
      <c r="B25" s="50">
        <v>1</v>
      </c>
      <c r="C25" s="52">
        <v>0</v>
      </c>
      <c r="D25" s="52">
        <v>0</v>
      </c>
      <c r="E25" s="52">
        <v>0</v>
      </c>
      <c r="F25" s="52">
        <v>0</v>
      </c>
      <c r="G25" s="53">
        <f>SUM(C25:F25)</f>
        <v>0</v>
      </c>
      <c r="H25" s="38" t="str">
        <f>IF(G25=1," ","Must = 100%")</f>
        <v>Must = 100%</v>
      </c>
      <c r="I25" s="18"/>
      <c r="J25" s="18"/>
      <c r="K25" s="18"/>
    </row>
    <row r="26" spans="2:18" x14ac:dyDescent="0.25">
      <c r="B26" s="23"/>
      <c r="C26" s="63"/>
      <c r="D26" s="63"/>
      <c r="E26" s="63"/>
      <c r="F26" s="63"/>
      <c r="G26" s="61"/>
      <c r="H26" s="38"/>
      <c r="I26" s="18"/>
      <c r="J26" s="18"/>
      <c r="K26" s="18"/>
    </row>
    <row r="27" spans="2:18" x14ac:dyDescent="0.25">
      <c r="B27" s="18"/>
      <c r="C27" s="31"/>
      <c r="D27" s="31"/>
      <c r="E27" s="31"/>
      <c r="F27" s="31"/>
      <c r="G27" s="31"/>
      <c r="H27" s="31"/>
      <c r="I27" s="32"/>
      <c r="J27" s="32"/>
      <c r="K27" s="18"/>
      <c r="O27" s="12"/>
      <c r="P27" s="12"/>
      <c r="Q27" s="12"/>
      <c r="R27" s="12"/>
    </row>
    <row r="28" spans="2:18" x14ac:dyDescent="0.25">
      <c r="B28" s="70" t="s">
        <v>25</v>
      </c>
      <c r="C28" s="70"/>
      <c r="D28" s="70"/>
      <c r="E28" s="70"/>
      <c r="F28" s="70"/>
      <c r="G28" s="70"/>
      <c r="H28" s="70"/>
      <c r="I28" s="70"/>
      <c r="J28" s="56"/>
      <c r="K28" s="56"/>
      <c r="L28" s="1"/>
      <c r="M28" s="1"/>
      <c r="N28" s="1"/>
      <c r="O28" s="1"/>
      <c r="P28" s="1"/>
      <c r="Q28" s="1"/>
      <c r="R28" s="1"/>
    </row>
    <row r="29" spans="2:18" x14ac:dyDescent="0.25">
      <c r="B29" s="21"/>
      <c r="C29" s="21"/>
      <c r="D29" s="21"/>
      <c r="E29" s="21"/>
      <c r="F29" s="21"/>
      <c r="G29" s="21"/>
      <c r="H29" s="21"/>
      <c r="I29" s="18"/>
      <c r="J29" s="21"/>
      <c r="K29" s="21"/>
      <c r="L29" s="1"/>
      <c r="M29" s="1"/>
      <c r="N29" s="1"/>
      <c r="O29" s="1"/>
      <c r="P29" s="1"/>
      <c r="Q29" s="1"/>
      <c r="R29" s="1"/>
    </row>
    <row r="30" spans="2:18" x14ac:dyDescent="0.25">
      <c r="B30" s="34" t="s">
        <v>6</v>
      </c>
      <c r="C30" s="34" t="s">
        <v>7</v>
      </c>
      <c r="D30" s="34" t="s">
        <v>34</v>
      </c>
      <c r="E30" s="34" t="s">
        <v>8</v>
      </c>
      <c r="F30" s="34" t="s">
        <v>2</v>
      </c>
      <c r="G30" s="18"/>
      <c r="H30" s="18"/>
      <c r="I30" s="18"/>
      <c r="J30" s="18"/>
      <c r="K30" s="18"/>
      <c r="M30" s="1"/>
      <c r="N30" s="1"/>
      <c r="O30" s="1"/>
      <c r="P30" s="1"/>
      <c r="Q30" s="1"/>
      <c r="R30" s="1"/>
    </row>
    <row r="31" spans="2:18" x14ac:dyDescent="0.25">
      <c r="B31" s="36">
        <f>ROUND(($H$17*$B$25*C25),0)</f>
        <v>0</v>
      </c>
      <c r="C31" s="36">
        <f>ROUND(($H$17*$B$25*D25),0)</f>
        <v>0</v>
      </c>
      <c r="D31" s="36">
        <f>ROUND(($B$10*$B$25*$E$25*0.018)+($H$17*$B$25*$E$25),0)</f>
        <v>0</v>
      </c>
      <c r="E31" s="36">
        <f>ROUND(($H$17*$B$25*F25),0)</f>
        <v>0</v>
      </c>
      <c r="F31" s="36">
        <f>SUM(B31:E31)</f>
        <v>0</v>
      </c>
      <c r="G31" s="18"/>
      <c r="H31" s="18"/>
      <c r="I31" s="18"/>
      <c r="J31" s="18"/>
      <c r="K31" s="18"/>
      <c r="M31" s="1"/>
      <c r="N31" s="1"/>
      <c r="O31" s="1"/>
      <c r="P31" s="1"/>
      <c r="Q31" s="1"/>
      <c r="R31" s="1"/>
    </row>
    <row r="32" spans="2:18" x14ac:dyDescent="0.25">
      <c r="B32" s="59"/>
      <c r="C32" s="59"/>
      <c r="D32" s="59"/>
      <c r="E32" s="59"/>
      <c r="F32" s="59"/>
      <c r="G32" s="18"/>
      <c r="H32" s="18"/>
      <c r="I32" s="18"/>
      <c r="J32" s="18"/>
      <c r="K32" s="18"/>
      <c r="M32" s="1"/>
      <c r="N32" s="1"/>
      <c r="O32" s="1"/>
      <c r="P32" s="1"/>
      <c r="Q32" s="1"/>
      <c r="R32" s="1"/>
    </row>
    <row r="33" spans="2:18" x14ac:dyDescent="0.25">
      <c r="B33" s="59"/>
      <c r="C33" s="59"/>
      <c r="D33" s="59"/>
      <c r="E33" s="59"/>
      <c r="F33" s="59"/>
      <c r="G33" s="18"/>
      <c r="H33" s="18"/>
      <c r="I33" s="18"/>
      <c r="J33" s="18"/>
      <c r="K33" s="18"/>
      <c r="M33" s="1"/>
      <c r="N33" s="1"/>
      <c r="O33" s="1"/>
      <c r="P33" s="1"/>
      <c r="Q33" s="1"/>
      <c r="R33" s="1"/>
    </row>
    <row r="34" spans="2:18" x14ac:dyDescent="0.25">
      <c r="B34" s="72" t="s">
        <v>36</v>
      </c>
      <c r="C34" s="72"/>
      <c r="D34" s="72"/>
      <c r="E34" s="72"/>
      <c r="F34" s="72"/>
      <c r="G34" s="72"/>
      <c r="H34" s="72"/>
      <c r="I34" s="72"/>
      <c r="J34" s="18"/>
      <c r="K34" s="18"/>
      <c r="M34" s="1"/>
      <c r="N34" s="1"/>
      <c r="O34" s="1"/>
      <c r="P34" s="1"/>
      <c r="Q34" s="1"/>
      <c r="R34" s="1"/>
    </row>
    <row r="35" spans="2:18" x14ac:dyDescent="0.25">
      <c r="B35" s="66" t="s">
        <v>35</v>
      </c>
      <c r="C35" s="66"/>
      <c r="D35" s="66"/>
      <c r="E35" s="66"/>
      <c r="F35" s="66"/>
      <c r="G35" s="66"/>
      <c r="H35" s="66"/>
      <c r="I35" s="66"/>
      <c r="L35" s="1"/>
      <c r="M35" s="1"/>
      <c r="O35" s="1"/>
      <c r="P35" s="1"/>
      <c r="Q35" s="1"/>
      <c r="R35" s="1"/>
    </row>
    <row r="36" spans="2:18" x14ac:dyDescent="0.25">
      <c r="B36" s="65"/>
      <c r="C36" s="65"/>
      <c r="D36" s="65"/>
      <c r="E36" s="65"/>
      <c r="F36" s="65"/>
      <c r="G36" s="65"/>
      <c r="H36" s="65"/>
      <c r="I36" s="65"/>
      <c r="L36" s="1"/>
      <c r="M36" s="1"/>
      <c r="O36" s="1"/>
      <c r="P36" s="1"/>
      <c r="Q36" s="1"/>
      <c r="R36" s="1"/>
    </row>
    <row r="37" spans="2:18" x14ac:dyDescent="0.25">
      <c r="B37" s="64" t="s">
        <v>41</v>
      </c>
      <c r="C37" s="18"/>
      <c r="D37" s="18"/>
      <c r="E37" s="18"/>
      <c r="F37" s="18"/>
      <c r="G37" s="18"/>
      <c r="H37" s="21"/>
      <c r="I37" s="21"/>
      <c r="J37" s="1"/>
      <c r="K37" s="1"/>
      <c r="O37" s="1"/>
      <c r="P37" s="1"/>
      <c r="Q37" s="1"/>
      <c r="R37" s="1"/>
    </row>
    <row r="38" spans="2:18" s="18" customFormat="1" hidden="1" x14ac:dyDescent="0.25">
      <c r="H38" s="21"/>
      <c r="I38" s="21"/>
      <c r="J38" s="21"/>
      <c r="K38" s="21"/>
      <c r="O38" s="21"/>
      <c r="P38" s="21"/>
      <c r="Q38" s="21"/>
      <c r="R38" s="21"/>
    </row>
    <row r="39" spans="2:18" hidden="1" x14ac:dyDescent="0.25">
      <c r="H39" s="1"/>
      <c r="I39" s="1"/>
      <c r="J39" s="1"/>
      <c r="K39" s="1"/>
      <c r="L39" s="1"/>
      <c r="M39" s="1"/>
      <c r="O39" s="1"/>
      <c r="P39" s="1"/>
      <c r="Q39" s="1"/>
      <c r="R39" s="1"/>
    </row>
    <row r="40" spans="2:18" hidden="1" x14ac:dyDescent="0.25">
      <c r="H40" s="1"/>
      <c r="I40" s="1"/>
      <c r="J40" s="1"/>
      <c r="K40" s="1"/>
      <c r="L40" s="1"/>
      <c r="M40" s="1"/>
      <c r="O40" s="1"/>
      <c r="P40" s="1"/>
      <c r="Q40" s="1"/>
      <c r="R40" s="1"/>
    </row>
    <row r="41" spans="2:18" hidden="1" x14ac:dyDescent="0.25">
      <c r="H41" s="1"/>
      <c r="I41" s="1"/>
      <c r="J41" s="1"/>
      <c r="K41" s="1"/>
      <c r="L41" s="1"/>
      <c r="M41" s="1"/>
      <c r="O41" s="1"/>
      <c r="P41" s="1"/>
      <c r="Q41" s="1"/>
      <c r="R41" s="1"/>
    </row>
    <row r="42" spans="2:18" hidden="1" x14ac:dyDescent="0.25">
      <c r="H42" s="1"/>
      <c r="I42" s="1"/>
      <c r="J42" s="1"/>
      <c r="K42" s="1"/>
      <c r="L42" s="1"/>
      <c r="M42" s="1"/>
      <c r="O42" s="1"/>
      <c r="P42" s="1"/>
      <c r="Q42" s="1"/>
      <c r="R42" s="1"/>
    </row>
    <row r="43" spans="2:18" hidden="1" x14ac:dyDescent="0.25">
      <c r="H43" s="1"/>
      <c r="I43" s="1"/>
      <c r="J43" s="1"/>
      <c r="K43" s="1"/>
      <c r="L43" s="1"/>
      <c r="M43" s="1"/>
      <c r="O43" s="1"/>
      <c r="P43" s="1"/>
      <c r="Q43" s="1"/>
      <c r="R43" s="1"/>
    </row>
    <row r="44" spans="2:18" hidden="1" x14ac:dyDescent="0.25"/>
    <row r="45" spans="2:18" hidden="1" x14ac:dyDescent="0.25"/>
    <row r="46" spans="2:18" hidden="1" x14ac:dyDescent="0.25"/>
    <row r="47" spans="2:18" hidden="1" x14ac:dyDescent="0.25"/>
    <row r="48" spans="2:18" hidden="1" x14ac:dyDescent="0.25"/>
    <row r="49" spans="2:11" hidden="1" x14ac:dyDescent="0.25"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2:11" hidden="1" x14ac:dyDescent="0.25"/>
    <row r="51" spans="2:11" hidden="1" x14ac:dyDescent="0.25"/>
    <row r="52" spans="2:11" hidden="1" x14ac:dyDescent="0.25"/>
    <row r="53" spans="2:11" hidden="1" x14ac:dyDescent="0.25"/>
    <row r="54" spans="2:11" hidden="1" x14ac:dyDescent="0.25"/>
    <row r="55" spans="2:11" hidden="1" x14ac:dyDescent="0.25"/>
    <row r="56" spans="2:11" hidden="1" x14ac:dyDescent="0.25"/>
    <row r="57" spans="2:11" hidden="1" x14ac:dyDescent="0.25"/>
    <row r="58" spans="2:11" hidden="1" x14ac:dyDescent="0.25"/>
    <row r="59" spans="2:11" hidden="1" x14ac:dyDescent="0.25"/>
    <row r="60" spans="2:11" hidden="1" x14ac:dyDescent="0.25"/>
    <row r="61" spans="2:11" hidden="1" x14ac:dyDescent="0.25"/>
    <row r="62" spans="2:11" hidden="1" x14ac:dyDescent="0.25"/>
  </sheetData>
  <sheetProtection password="DBAD" sheet="1" objects="1" scenarios="1"/>
  <mergeCells count="10">
    <mergeCell ref="B35:I35"/>
    <mergeCell ref="B1:I1"/>
    <mergeCell ref="B2:I2"/>
    <mergeCell ref="B3:I3"/>
    <mergeCell ref="B7:I7"/>
    <mergeCell ref="B22:I22"/>
    <mergeCell ref="B28:I28"/>
    <mergeCell ref="B5:I5"/>
    <mergeCell ref="B13:I13"/>
    <mergeCell ref="B34:I34"/>
  </mergeCells>
  <conditionalFormatting sqref="G25">
    <cfRule type="cellIs" dxfId="0" priority="1" operator="lessThan">
      <formula>1</formula>
    </cfRule>
  </conditionalFormatting>
  <hyperlinks>
    <hyperlink ref="B37" r:id="rId1" display="Click here for additional information on Budgeting for Salary and Benefits."/>
  </hyperlinks>
  <printOptions horizontalCentered="1"/>
  <pageMargins left="0.5" right="0.5" top="0.5" bottom="0.5" header="0.3" footer="0.3"/>
  <pageSetup scale="93" orientation="portrait" r:id="rId2"/>
  <headerFooter>
    <oddFooter>&amp;R&amp;"Garamond,Regular"&amp;10&amp;D</oddFooter>
  </headerFooter>
  <ignoredErrors>
    <ignoredError sqref="G25" formulaRange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Rates!$A$14:$A$16</xm:f>
          </x14:formula1>
          <xm:sqref>D10</xm:sqref>
        </x14:dataValidation>
        <x14:dataValidation type="list" allowBlank="1" showInputMessage="1" showErrorMessage="1">
          <x14:formula1>
            <xm:f>Rates!$A$4:$A$7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/>
  </sheetViews>
  <sheetFormatPr defaultRowHeight="15" x14ac:dyDescent="0.25"/>
  <cols>
    <col min="1" max="1" width="19.5703125" bestFit="1" customWidth="1"/>
    <col min="2" max="2" width="7.42578125" bestFit="1" customWidth="1"/>
    <col min="3" max="3" width="9.28515625" bestFit="1" customWidth="1"/>
    <col min="4" max="4" width="2.7109375" customWidth="1"/>
    <col min="5" max="5" width="83.5703125" bestFit="1" customWidth="1"/>
    <col min="6" max="6" width="7.140625" bestFit="1" customWidth="1"/>
  </cols>
  <sheetData>
    <row r="1" spans="1:6" ht="30" x14ac:dyDescent="0.25">
      <c r="A1" s="47" t="s">
        <v>26</v>
      </c>
      <c r="B1" s="47" t="s">
        <v>27</v>
      </c>
      <c r="C1" s="47" t="s">
        <v>28</v>
      </c>
      <c r="D1" s="47"/>
    </row>
    <row r="2" spans="1:6" x14ac:dyDescent="0.25">
      <c r="A2" s="39"/>
    </row>
    <row r="3" spans="1:6" x14ac:dyDescent="0.25">
      <c r="A3" s="41" t="s">
        <v>22</v>
      </c>
      <c r="B3" s="1"/>
      <c r="C3" s="1"/>
      <c r="D3" s="1"/>
      <c r="E3" s="1"/>
      <c r="F3" s="1"/>
    </row>
    <row r="4" spans="1:6" x14ac:dyDescent="0.25">
      <c r="A4" s="40" t="s">
        <v>39</v>
      </c>
      <c r="B4" s="48">
        <v>6.9500000000000006E-2</v>
      </c>
      <c r="C4" s="46">
        <v>41456</v>
      </c>
      <c r="D4" s="46"/>
      <c r="E4" s="16"/>
      <c r="F4" s="15"/>
    </row>
    <row r="5" spans="1:6" x14ac:dyDescent="0.25">
      <c r="A5" s="40" t="s">
        <v>37</v>
      </c>
      <c r="B5" s="48">
        <v>6.9500000000000006E-2</v>
      </c>
      <c r="C5" s="46">
        <v>41456</v>
      </c>
      <c r="D5" s="46"/>
      <c r="E5" s="16"/>
      <c r="F5" s="15"/>
    </row>
    <row r="6" spans="1:6" x14ac:dyDescent="0.25">
      <c r="A6" s="40" t="s">
        <v>38</v>
      </c>
      <c r="B6" s="48">
        <v>7.3400000000000007E-2</v>
      </c>
      <c r="C6" s="46">
        <v>41456</v>
      </c>
      <c r="D6" s="46"/>
      <c r="E6" s="16"/>
      <c r="F6" s="15"/>
    </row>
    <row r="7" spans="1:6" x14ac:dyDescent="0.25">
      <c r="A7" s="40" t="s">
        <v>14</v>
      </c>
      <c r="B7" s="48">
        <v>7.3400000000000007E-2</v>
      </c>
      <c r="C7" s="46">
        <v>41456</v>
      </c>
      <c r="D7" s="46"/>
      <c r="E7" s="16"/>
      <c r="F7" s="15"/>
    </row>
    <row r="8" spans="1:6" x14ac:dyDescent="0.25">
      <c r="A8" s="3"/>
      <c r="B8" s="16"/>
      <c r="C8" s="46"/>
      <c r="D8" s="46"/>
      <c r="E8" s="16"/>
      <c r="F8" s="15"/>
    </row>
    <row r="9" spans="1:6" x14ac:dyDescent="0.25">
      <c r="A9" s="42" t="s">
        <v>29</v>
      </c>
      <c r="B9" s="16"/>
      <c r="C9" s="46"/>
      <c r="D9" s="46"/>
      <c r="E9" s="16"/>
      <c r="F9" s="15"/>
    </row>
    <row r="10" spans="1:6" x14ac:dyDescent="0.25">
      <c r="A10" s="40" t="s">
        <v>5</v>
      </c>
      <c r="B10" s="48">
        <v>6.2E-2</v>
      </c>
      <c r="C10" s="46">
        <v>41640</v>
      </c>
      <c r="D10" s="46"/>
      <c r="E10" s="16" t="s">
        <v>30</v>
      </c>
      <c r="F10" s="15"/>
    </row>
    <row r="11" spans="1:6" x14ac:dyDescent="0.25">
      <c r="A11" s="40" t="s">
        <v>3</v>
      </c>
      <c r="B11" s="48">
        <v>1.4500000000000001E-2</v>
      </c>
      <c r="C11" s="46">
        <v>41640</v>
      </c>
      <c r="D11" s="46"/>
      <c r="E11" s="16"/>
      <c r="F11" s="15"/>
    </row>
    <row r="12" spans="1:6" x14ac:dyDescent="0.25">
      <c r="A12" s="3"/>
      <c r="B12" s="6"/>
      <c r="C12" s="46"/>
      <c r="D12" s="46"/>
      <c r="E12" s="8"/>
      <c r="F12" s="13"/>
    </row>
    <row r="13" spans="1:6" x14ac:dyDescent="0.25">
      <c r="A13" s="41" t="s">
        <v>11</v>
      </c>
      <c r="B13" s="14"/>
      <c r="C13" s="46"/>
      <c r="D13" s="46"/>
      <c r="E13" s="8"/>
      <c r="F13" s="13"/>
    </row>
    <row r="14" spans="1:6" x14ac:dyDescent="0.25">
      <c r="A14" s="40" t="s">
        <v>12</v>
      </c>
      <c r="B14" s="44">
        <v>7098</v>
      </c>
      <c r="C14" s="46">
        <v>41699</v>
      </c>
      <c r="D14" s="46"/>
      <c r="E14" s="16"/>
      <c r="F14" s="1"/>
    </row>
    <row r="15" spans="1:6" x14ac:dyDescent="0.25">
      <c r="A15" s="40" t="s">
        <v>31</v>
      </c>
      <c r="B15" s="44">
        <v>8575</v>
      </c>
      <c r="C15" s="46">
        <v>41699</v>
      </c>
      <c r="D15" s="46"/>
      <c r="E15" s="1"/>
      <c r="F15" s="1"/>
    </row>
    <row r="16" spans="1:6" x14ac:dyDescent="0.25">
      <c r="A16" s="43" t="s">
        <v>42</v>
      </c>
      <c r="B16" s="45">
        <v>15169</v>
      </c>
      <c r="C16" s="46">
        <v>41699</v>
      </c>
      <c r="D16" s="46"/>
      <c r="E16" s="2"/>
      <c r="F16" s="2"/>
    </row>
    <row r="17" spans="1:6" x14ac:dyDescent="0.25">
      <c r="A17" s="43"/>
      <c r="B17" s="45"/>
      <c r="C17" s="46"/>
      <c r="D17" s="46"/>
      <c r="E17" s="2"/>
      <c r="F17" s="2"/>
    </row>
  </sheetData>
  <sheetProtection password="DBAD" sheet="1" objects="1" scenarios="1"/>
  <pageMargins left="0.7" right="0.7" top="0.75" bottom="0.75" header="0.3" footer="0.3"/>
  <pageSetup scale="9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Benefits Calculator</vt:lpstr>
      <vt:lpstr>Rates</vt:lpstr>
      <vt:lpstr>'Benefits Calculator'!Print_Area</vt:lpstr>
    </vt:vector>
  </TitlesOfParts>
  <Company>ITS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deNagy, Corbin</dc:creator>
  <cp:lastModifiedBy>deNagy, Corbin</cp:lastModifiedBy>
  <cp:lastPrinted>2014-02-14T16:21:21Z</cp:lastPrinted>
  <dcterms:created xsi:type="dcterms:W3CDTF">2014-01-16T17:24:19Z</dcterms:created>
  <dcterms:modified xsi:type="dcterms:W3CDTF">2014-02-14T16:25:09Z</dcterms:modified>
</cp:coreProperties>
</file>